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jic\Desktop\"/>
    </mc:Choice>
  </mc:AlternateContent>
  <bookViews>
    <workbookView xWindow="0" yWindow="0" windowWidth="19200" windowHeight="10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" i="1" l="1"/>
  <c r="J2" i="1"/>
  <c r="G108" i="1"/>
  <c r="E108" i="1"/>
  <c r="G32" i="1"/>
  <c r="G31" i="1"/>
  <c r="J4" i="1"/>
  <c r="J3" i="1"/>
  <c r="G110" i="1"/>
  <c r="G115" i="1"/>
  <c r="G116" i="1"/>
  <c r="G117" i="1"/>
  <c r="G119" i="1"/>
  <c r="G123" i="1"/>
  <c r="G124" i="1"/>
  <c r="G109" i="1"/>
  <c r="G64" i="1"/>
  <c r="G65" i="1"/>
  <c r="G66" i="1"/>
  <c r="G62" i="1"/>
  <c r="G61" i="1"/>
  <c r="K4" i="1"/>
  <c r="K3" i="1"/>
  <c r="G84" i="1"/>
  <c r="G3" i="1"/>
  <c r="G4" i="1"/>
  <c r="G5" i="1"/>
  <c r="G6" i="1"/>
  <c r="G8" i="1"/>
  <c r="G9" i="1"/>
  <c r="G10" i="1"/>
  <c r="G11" i="1"/>
  <c r="G13" i="1"/>
  <c r="G14" i="1"/>
  <c r="G16" i="1"/>
  <c r="G17" i="1"/>
  <c r="G19" i="1"/>
  <c r="G20" i="1"/>
  <c r="G22" i="1"/>
  <c r="G23" i="1"/>
  <c r="G24" i="1"/>
  <c r="G26" i="1"/>
  <c r="G27" i="1"/>
  <c r="G28" i="1"/>
  <c r="G29" i="1"/>
  <c r="G34" i="1"/>
  <c r="G35" i="1"/>
  <c r="G36" i="1"/>
  <c r="G37" i="1"/>
  <c r="G39" i="1"/>
  <c r="G40" i="1"/>
  <c r="G41" i="1"/>
  <c r="G42" i="1"/>
  <c r="G43" i="1"/>
  <c r="G44" i="1"/>
  <c r="G46" i="1"/>
  <c r="G47" i="1"/>
  <c r="G49" i="1"/>
  <c r="G50" i="1"/>
  <c r="G51" i="1"/>
  <c r="G53" i="1"/>
  <c r="G54" i="1"/>
  <c r="G56" i="1"/>
  <c r="G57" i="1"/>
  <c r="G58" i="1"/>
  <c r="G59" i="1"/>
  <c r="G68" i="1"/>
  <c r="G69" i="1"/>
  <c r="G70" i="1"/>
  <c r="G72" i="1"/>
  <c r="G73" i="1"/>
  <c r="G75" i="1"/>
  <c r="G76" i="1"/>
  <c r="G78" i="1"/>
  <c r="G79" i="1"/>
  <c r="G81" i="1"/>
  <c r="G82" i="1"/>
  <c r="G85" i="1"/>
  <c r="G86" i="1"/>
  <c r="G88" i="1"/>
  <c r="G89" i="1"/>
  <c r="G90" i="1"/>
  <c r="G92" i="1"/>
  <c r="G93" i="1"/>
  <c r="G94" i="1"/>
  <c r="G96" i="1"/>
  <c r="G97" i="1"/>
  <c r="G99" i="1"/>
  <c r="G100" i="1"/>
  <c r="G101" i="1"/>
  <c r="G2" i="1"/>
  <c r="E28" i="1"/>
  <c r="E27" i="1"/>
  <c r="E66" i="1"/>
  <c r="E65" i="1"/>
  <c r="E64" i="1"/>
  <c r="C67" i="1"/>
  <c r="E67" i="1" s="1"/>
  <c r="E62" i="1"/>
  <c r="E61" i="1"/>
  <c r="C63" i="1"/>
  <c r="E63" i="1" s="1"/>
  <c r="E32" i="1"/>
  <c r="E31" i="1"/>
  <c r="C33" i="1"/>
  <c r="E33" i="1" s="1"/>
  <c r="E124" i="1"/>
  <c r="E123" i="1"/>
  <c r="C125" i="1"/>
  <c r="E125" i="1" s="1"/>
  <c r="C122" i="1"/>
  <c r="E122" i="1" s="1"/>
  <c r="E121" i="1"/>
  <c r="E120" i="1"/>
  <c r="E119" i="1"/>
  <c r="E118" i="1"/>
  <c r="E117" i="1"/>
  <c r="E116" i="1"/>
  <c r="E115" i="1"/>
  <c r="E114" i="1"/>
  <c r="C114" i="1"/>
  <c r="E113" i="1"/>
  <c r="E112" i="1"/>
  <c r="E111" i="1"/>
  <c r="E110" i="1"/>
  <c r="E109" i="1"/>
  <c r="E101" i="1"/>
  <c r="E100" i="1"/>
  <c r="E99" i="1"/>
  <c r="E98" i="1"/>
  <c r="E97" i="1"/>
  <c r="E96" i="1"/>
  <c r="E94" i="1"/>
  <c r="E93" i="1"/>
  <c r="E92" i="1"/>
  <c r="E90" i="1"/>
  <c r="E89" i="1"/>
  <c r="E88" i="1"/>
  <c r="E86" i="1"/>
  <c r="E85" i="1"/>
  <c r="E84" i="1"/>
  <c r="E82" i="1"/>
  <c r="E81" i="1"/>
  <c r="E79" i="1"/>
  <c r="E78" i="1"/>
  <c r="E76" i="1"/>
  <c r="E75" i="1"/>
  <c r="E73" i="1"/>
  <c r="E72" i="1"/>
  <c r="E70" i="1"/>
  <c r="E69" i="1"/>
  <c r="E68" i="1"/>
  <c r="E59" i="1"/>
  <c r="E58" i="1"/>
  <c r="E57" i="1"/>
  <c r="E56" i="1"/>
  <c r="E54" i="1"/>
  <c r="E53" i="1"/>
  <c r="E51" i="1"/>
  <c r="E50" i="1"/>
  <c r="E49" i="1"/>
  <c r="E47" i="1"/>
  <c r="E46" i="1"/>
  <c r="E44" i="1"/>
  <c r="E43" i="1"/>
  <c r="E42" i="1"/>
  <c r="E41" i="1"/>
  <c r="E40" i="1"/>
  <c r="E39" i="1"/>
  <c r="E37" i="1"/>
  <c r="E36" i="1"/>
  <c r="E35" i="1"/>
  <c r="E34" i="1"/>
  <c r="C30" i="1"/>
  <c r="E30" i="1" s="1"/>
  <c r="E29" i="1"/>
  <c r="E26" i="1"/>
  <c r="E24" i="1"/>
  <c r="E23" i="1"/>
  <c r="E22" i="1"/>
  <c r="C21" i="1"/>
  <c r="E21" i="1" s="1"/>
  <c r="E20" i="1"/>
  <c r="E19" i="1"/>
  <c r="E17" i="1"/>
  <c r="E16" i="1"/>
  <c r="E14" i="1"/>
  <c r="E13" i="1"/>
  <c r="C103" i="1"/>
  <c r="E103" i="1" s="1"/>
  <c r="C95" i="1"/>
  <c r="E95" i="1" s="1"/>
  <c r="C91" i="1"/>
  <c r="E91" i="1" s="1"/>
  <c r="C87" i="1"/>
  <c r="E87" i="1" s="1"/>
  <c r="C83" i="1"/>
  <c r="E83" i="1" s="1"/>
  <c r="C80" i="1"/>
  <c r="E80" i="1" s="1"/>
  <c r="C77" i="1"/>
  <c r="E77" i="1" s="1"/>
  <c r="C74" i="1"/>
  <c r="E74" i="1" s="1"/>
  <c r="C71" i="1"/>
  <c r="E71" i="1" s="1"/>
  <c r="C60" i="1"/>
  <c r="E60" i="1" s="1"/>
  <c r="C55" i="1"/>
  <c r="E55" i="1" s="1"/>
  <c r="C52" i="1"/>
  <c r="E52" i="1" s="1"/>
  <c r="C48" i="1"/>
  <c r="E48" i="1" s="1"/>
  <c r="C45" i="1"/>
  <c r="E45" i="1" s="1"/>
  <c r="C38" i="1"/>
  <c r="E38" i="1" s="1"/>
  <c r="C25" i="1"/>
  <c r="E25" i="1" s="1"/>
  <c r="C18" i="1"/>
  <c r="E18" i="1" s="1"/>
  <c r="C15" i="1"/>
  <c r="E15" i="1" s="1"/>
  <c r="C12" i="1"/>
  <c r="E12" i="1" s="1"/>
  <c r="C7" i="1"/>
  <c r="E7" i="1" s="1"/>
  <c r="E11" i="1"/>
  <c r="E10" i="1"/>
  <c r="E9" i="1"/>
  <c r="E8" i="1"/>
  <c r="E6" i="1"/>
  <c r="E5" i="1"/>
  <c r="E4" i="1"/>
  <c r="E3" i="1"/>
  <c r="E2" i="1"/>
  <c r="L3" i="1" l="1"/>
  <c r="L2" i="1"/>
  <c r="L4" i="1"/>
</calcChain>
</file>

<file path=xl/sharedStrings.xml><?xml version="1.0" encoding="utf-8"?>
<sst xmlns="http://schemas.openxmlformats.org/spreadsheetml/2006/main" count="164" uniqueCount="152">
  <si>
    <t xml:space="preserve">Austria </t>
  </si>
  <si>
    <t xml:space="preserve">Belgium </t>
  </si>
  <si>
    <t>Bulgaria</t>
  </si>
  <si>
    <t xml:space="preserve">Croatia </t>
  </si>
  <si>
    <t xml:space="preserve">Czech Rep. </t>
  </si>
  <si>
    <t xml:space="preserve">Denmark </t>
  </si>
  <si>
    <t xml:space="preserve">Finland </t>
  </si>
  <si>
    <t xml:space="preserve">France </t>
  </si>
  <si>
    <t xml:space="preserve">Greece </t>
  </si>
  <si>
    <t xml:space="preserve">Hungary  </t>
  </si>
  <si>
    <t xml:space="preserve">Ireland </t>
  </si>
  <si>
    <t xml:space="preserve">Italia </t>
  </si>
  <si>
    <t xml:space="preserve">Netherland </t>
  </si>
  <si>
    <t xml:space="preserve">Portugal  </t>
  </si>
  <si>
    <t xml:space="preserve">Romania </t>
  </si>
  <si>
    <t xml:space="preserve">Slovakia </t>
  </si>
  <si>
    <t xml:space="preserve">Slovenia </t>
  </si>
  <si>
    <t xml:space="preserve">Spain </t>
  </si>
  <si>
    <t>Party</t>
  </si>
  <si>
    <t>Country</t>
  </si>
  <si>
    <t>members</t>
  </si>
  <si>
    <t>population</t>
  </si>
  <si>
    <t>%</t>
  </si>
  <si>
    <t>Election results EU 2019</t>
  </si>
  <si>
    <t>Sweden</t>
  </si>
  <si>
    <t>UK</t>
  </si>
  <si>
    <t>Germany</t>
  </si>
  <si>
    <t xml:space="preserve">Poland </t>
  </si>
  <si>
    <t xml:space="preserve">Lithuania </t>
  </si>
  <si>
    <t>SD - SD</t>
  </si>
  <si>
    <t>PVDA - SD</t>
  </si>
  <si>
    <t>CDA - EPP</t>
  </si>
  <si>
    <t>VVD - ALDE</t>
  </si>
  <si>
    <t>PSD - EPP</t>
  </si>
  <si>
    <t>PS - SD</t>
  </si>
  <si>
    <t>Austria total</t>
  </si>
  <si>
    <t>Belgium total</t>
  </si>
  <si>
    <t>Bulgaria total</t>
  </si>
  <si>
    <t>Croatia total</t>
  </si>
  <si>
    <t>Czech Republic total</t>
  </si>
  <si>
    <t>Denmark total</t>
  </si>
  <si>
    <t>Finland total</t>
  </si>
  <si>
    <t>France total</t>
  </si>
  <si>
    <t>Germany total</t>
  </si>
  <si>
    <t>Greece total</t>
  </si>
  <si>
    <t>Hungary total</t>
  </si>
  <si>
    <t>Italy total</t>
  </si>
  <si>
    <t>Netherland total</t>
  </si>
  <si>
    <t>Poland total</t>
  </si>
  <si>
    <t>Portugal total</t>
  </si>
  <si>
    <t>Romania total</t>
  </si>
  <si>
    <t>Slovakia total</t>
  </si>
  <si>
    <t>Slovenia total</t>
  </si>
  <si>
    <t>Spain total</t>
  </si>
  <si>
    <t>UK total</t>
  </si>
  <si>
    <t>Socialdemocrats</t>
  </si>
  <si>
    <t>Estonia</t>
  </si>
  <si>
    <t>Latvia</t>
  </si>
  <si>
    <t>Montenegro</t>
  </si>
  <si>
    <t>DPS</t>
  </si>
  <si>
    <t>NSD</t>
  </si>
  <si>
    <t>PZP</t>
  </si>
  <si>
    <t>SDP</t>
  </si>
  <si>
    <t>BS</t>
  </si>
  <si>
    <t>BiH</t>
  </si>
  <si>
    <t>SDA</t>
  </si>
  <si>
    <t>SNSD</t>
  </si>
  <si>
    <t>HDZ 1990</t>
  </si>
  <si>
    <t>HDZ BiH</t>
  </si>
  <si>
    <t>SDS</t>
  </si>
  <si>
    <t>DF</t>
  </si>
  <si>
    <t>Nasa Stranka</t>
  </si>
  <si>
    <t>Albania</t>
  </si>
  <si>
    <t>DP</t>
  </si>
  <si>
    <t>Ireland total</t>
  </si>
  <si>
    <t>General elections</t>
  </si>
  <si>
    <t>Brexit party</t>
  </si>
  <si>
    <t>EPP</t>
  </si>
  <si>
    <t>SD</t>
  </si>
  <si>
    <t>ALDE</t>
  </si>
  <si>
    <t>group</t>
  </si>
  <si>
    <t>votes</t>
  </si>
  <si>
    <t>ERP-ALDE</t>
  </si>
  <si>
    <t>Centre- ALDE</t>
  </si>
  <si>
    <t>% of membership in total voting body</t>
  </si>
  <si>
    <t>% of membership in total votes</t>
  </si>
  <si>
    <t>Serbia</t>
  </si>
  <si>
    <t>SNS</t>
  </si>
  <si>
    <t xml:space="preserve">JOBBIK </t>
  </si>
  <si>
    <t>PiS  - ECR</t>
  </si>
  <si>
    <t>PO  - EPP</t>
  </si>
  <si>
    <t>LMS - ALDE</t>
  </si>
  <si>
    <t xml:space="preserve">SDS - EPP </t>
  </si>
  <si>
    <t>SMER - SD</t>
  </si>
  <si>
    <t>PROGRESIVE - ALDE</t>
  </si>
  <si>
    <t>PSD - SD</t>
  </si>
  <si>
    <t>PNL - EPP</t>
  </si>
  <si>
    <t>PSOE - SD</t>
  </si>
  <si>
    <t>CS - ALDE</t>
  </si>
  <si>
    <t>PP - EPP</t>
  </si>
  <si>
    <t>S. DEMOCRATS - ECR</t>
  </si>
  <si>
    <t>Moderaterna - ALDE</t>
  </si>
  <si>
    <t xml:space="preserve">SNP - EFA </t>
  </si>
  <si>
    <t>LIBDEMS - ALDE</t>
  </si>
  <si>
    <t>UKIP - EFD</t>
  </si>
  <si>
    <t>GREEN  - EFA</t>
  </si>
  <si>
    <t>Conservative - ECR</t>
  </si>
  <si>
    <t>Labour - SD</t>
  </si>
  <si>
    <t>OVP - EPP</t>
  </si>
  <si>
    <t>NEOS -  ALDE</t>
  </si>
  <si>
    <t>Grune - EFA</t>
  </si>
  <si>
    <t>FPO - SALVINI</t>
  </si>
  <si>
    <t>SPO - SD</t>
  </si>
  <si>
    <t>NVA - ECR</t>
  </si>
  <si>
    <t>VLD - ALDE</t>
  </si>
  <si>
    <t>CDV - EPP</t>
  </si>
  <si>
    <t>VB - SALVINI</t>
  </si>
  <si>
    <t>Gerb - EPP</t>
  </si>
  <si>
    <t>SPB - SD</t>
  </si>
  <si>
    <t>HDZ - EPP</t>
  </si>
  <si>
    <t>SDP - SD</t>
  </si>
  <si>
    <t>ANNO - ALDE</t>
  </si>
  <si>
    <t xml:space="preserve">ODS - ECR </t>
  </si>
  <si>
    <t xml:space="preserve">VENSTRE - ALDE </t>
  </si>
  <si>
    <t xml:space="preserve">DF - SALVINI </t>
  </si>
  <si>
    <t>Kokoomus -EPP</t>
  </si>
  <si>
    <t>TF - SALVINI</t>
  </si>
  <si>
    <t>En Marche - ALDE</t>
  </si>
  <si>
    <t>Les Republicans - EPP</t>
  </si>
  <si>
    <t xml:space="preserve">RN - SALVINI </t>
  </si>
  <si>
    <t>Parti Socialiste - SD</t>
  </si>
  <si>
    <t>CDU+CSU - EPP</t>
  </si>
  <si>
    <t>GREENS - EFA</t>
  </si>
  <si>
    <t>AfD - SALVINI</t>
  </si>
  <si>
    <t>LINKE - GUE</t>
  </si>
  <si>
    <t>FDP - ALDE</t>
  </si>
  <si>
    <t>SYRIZA - GUE</t>
  </si>
  <si>
    <t>ND - EPP</t>
  </si>
  <si>
    <t>FIDESZ - EPP</t>
  </si>
  <si>
    <t>DK - SD</t>
  </si>
  <si>
    <t>FG  - EPP</t>
  </si>
  <si>
    <t>FF - ALDE</t>
  </si>
  <si>
    <t>LEGA - SALVINI</t>
  </si>
  <si>
    <t>Forza Italia - EPP</t>
  </si>
  <si>
    <t>5 stars  - EFD</t>
  </si>
  <si>
    <t>P.D. - SD</t>
  </si>
  <si>
    <t>Socialdemocrats - SD</t>
  </si>
  <si>
    <t>New Unity - EPP</t>
  </si>
  <si>
    <t>Socialdemocrats -SD</t>
  </si>
  <si>
    <t xml:space="preserve"> Homeland Union - EPP</t>
  </si>
  <si>
    <t xml:space="preserve">Farmers and green union </t>
  </si>
  <si>
    <t>Sweeden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</si>
</sst>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 wrapText="1"/>
    </xf>
    <xf numFmtId="10" fontId="0" fillId="0" borderId="3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0" fontId="8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0" fontId="8" fillId="0" borderId="3" xfId="1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A105" zoomScale="130" zoomScaleNormal="130" workbookViewId="0">
      <selection activeCell="A125" sqref="A125:B125"/>
    </sheetView>
  </sheetViews>
  <sheetFormatPr defaultColWidth="8.85546875" defaultRowHeight="15" x14ac:dyDescent="0.25"/>
  <cols>
    <col min="1" max="1" width="21.28515625" style="1" bestFit="1" customWidth="1"/>
    <col min="2" max="2" width="25.42578125" style="1" customWidth="1"/>
    <col min="3" max="3" width="8.85546875" style="1"/>
    <col min="4" max="4" width="14.28515625" style="1" customWidth="1"/>
    <col min="5" max="5" width="8.85546875" style="13"/>
    <col min="6" max="6" width="8.85546875" style="27"/>
    <col min="7" max="7" width="12.85546875" style="13" customWidth="1"/>
    <col min="8" max="9" width="8.85546875" style="1"/>
    <col min="10" max="10" width="9.85546875" style="1" bestFit="1" customWidth="1"/>
    <col min="11" max="11" width="10.85546875" style="1" bestFit="1" customWidth="1"/>
    <col min="12" max="12" width="14" style="13" customWidth="1"/>
    <col min="13" max="16384" width="8.85546875" style="1"/>
  </cols>
  <sheetData>
    <row r="1" spans="1:12" ht="42.95" customHeight="1" thickTop="1" x14ac:dyDescent="0.25">
      <c r="A1" s="2" t="s">
        <v>19</v>
      </c>
      <c r="B1" s="3" t="s">
        <v>18</v>
      </c>
      <c r="C1" s="3" t="s">
        <v>20</v>
      </c>
      <c r="D1" s="3" t="s">
        <v>21</v>
      </c>
      <c r="E1" s="10" t="s">
        <v>22</v>
      </c>
      <c r="F1" s="25" t="s">
        <v>23</v>
      </c>
      <c r="G1" s="40" t="s">
        <v>85</v>
      </c>
      <c r="I1" s="16" t="s">
        <v>80</v>
      </c>
      <c r="J1" s="16" t="s">
        <v>20</v>
      </c>
      <c r="K1" s="16" t="s">
        <v>81</v>
      </c>
      <c r="L1" s="39" t="s">
        <v>84</v>
      </c>
    </row>
    <row r="2" spans="1:12" x14ac:dyDescent="0.25">
      <c r="A2" s="58" t="s">
        <v>0</v>
      </c>
      <c r="B2" s="8" t="s">
        <v>108</v>
      </c>
      <c r="C2" s="8">
        <v>600000</v>
      </c>
      <c r="D2" s="59">
        <v>8576261</v>
      </c>
      <c r="E2" s="11">
        <f>C2/D2</f>
        <v>6.9960557403745058E-2</v>
      </c>
      <c r="F2" s="28">
        <v>1305954</v>
      </c>
      <c r="G2" s="18">
        <f>C2/F2</f>
        <v>0.45943425266127291</v>
      </c>
      <c r="I2" s="16" t="s">
        <v>77</v>
      </c>
      <c r="J2" s="17">
        <f>C2+C10+C13+C16+C27+C35+C39+C47+C49+C53+C57+C69+C73+C75+C78+C84+C90+C62+C66</f>
        <v>3200430</v>
      </c>
      <c r="K2" s="17">
        <f>F2+F10+F13+F16+F27+F35+F39+F47+F49+F53+F57+F69+F73+F75+F78+F84+F90</f>
        <v>36143322</v>
      </c>
      <c r="L2" s="13">
        <f>J2/K2</f>
        <v>8.8548307762081196E-2</v>
      </c>
    </row>
    <row r="3" spans="1:12" x14ac:dyDescent="0.25">
      <c r="A3" s="58"/>
      <c r="B3" s="8" t="s">
        <v>109</v>
      </c>
      <c r="C3" s="8">
        <v>2700</v>
      </c>
      <c r="D3" s="59"/>
      <c r="E3" s="11">
        <f>C3/D2</f>
        <v>3.1482250831685278E-4</v>
      </c>
      <c r="F3" s="28">
        <v>319024</v>
      </c>
      <c r="G3" s="18">
        <f t="shared" ref="G3:G59" si="0">C3/F3</f>
        <v>8.4633131049701594E-3</v>
      </c>
      <c r="I3" s="16" t="s">
        <v>78</v>
      </c>
      <c r="J3" s="17">
        <f>C6+C17+C24+C26+C36+C44+C51+C59+C68+C76+C79+C82+C86+C88+C92+C101+C61+C65</f>
        <v>2652878</v>
      </c>
      <c r="K3" s="17">
        <f>F6+F14+F17+F24+F26+F36+F44+F51+F59+F68+F76+F79+F82+F86+F88+F92+F101</f>
        <v>31842322</v>
      </c>
      <c r="L3" s="13">
        <f>J3/K3</f>
        <v>8.3312956888005843E-2</v>
      </c>
    </row>
    <row r="4" spans="1:12" x14ac:dyDescent="0.25">
      <c r="A4" s="58"/>
      <c r="B4" s="8" t="s">
        <v>110</v>
      </c>
      <c r="C4" s="8">
        <v>7000</v>
      </c>
      <c r="D4" s="59"/>
      <c r="E4" s="11">
        <f>C4/D2</f>
        <v>8.162065030436923E-4</v>
      </c>
      <c r="F4" s="28">
        <v>532194</v>
      </c>
      <c r="G4" s="18">
        <f t="shared" si="0"/>
        <v>1.3153098306256741E-2</v>
      </c>
      <c r="I4" s="16" t="s">
        <v>79</v>
      </c>
      <c r="J4" s="17">
        <f>C3+C9+C19+C22+C34+C43+C54+C70+C81+C85+C89+C94+C97+C31+C32</f>
        <v>783586</v>
      </c>
      <c r="K4" s="17">
        <f>F3+F9+F19+F22+F34+F54+F70+F81+F85+F89+F94+F97</f>
        <v>15551830</v>
      </c>
      <c r="L4" s="13">
        <f>J4/K4</f>
        <v>5.0385453030286464E-2</v>
      </c>
    </row>
    <row r="5" spans="1:12" x14ac:dyDescent="0.25">
      <c r="A5" s="58"/>
      <c r="B5" s="8" t="s">
        <v>111</v>
      </c>
      <c r="C5" s="8">
        <v>60000</v>
      </c>
      <c r="D5" s="59"/>
      <c r="E5" s="11">
        <f>C5/D2</f>
        <v>6.9960557403745058E-3</v>
      </c>
      <c r="F5" s="28">
        <v>650114</v>
      </c>
      <c r="G5" s="18">
        <f t="shared" si="0"/>
        <v>9.2291505797444759E-2</v>
      </c>
      <c r="I5" s="16"/>
    </row>
    <row r="6" spans="1:12" x14ac:dyDescent="0.25">
      <c r="A6" s="58"/>
      <c r="B6" s="8" t="s">
        <v>112</v>
      </c>
      <c r="C6" s="8">
        <v>160000</v>
      </c>
      <c r="D6" s="59"/>
      <c r="E6" s="11">
        <f>C6/D2</f>
        <v>1.8656148640998682E-2</v>
      </c>
      <c r="F6" s="28">
        <v>903151</v>
      </c>
      <c r="G6" s="18">
        <f t="shared" si="0"/>
        <v>0.17715752958253936</v>
      </c>
    </row>
    <row r="7" spans="1:12" x14ac:dyDescent="0.25">
      <c r="A7" s="56" t="s">
        <v>35</v>
      </c>
      <c r="B7" s="59"/>
      <c r="C7" s="8">
        <f>SUM(C2:C6)</f>
        <v>829700</v>
      </c>
      <c r="D7" s="59"/>
      <c r="E7" s="11">
        <f>C7/D2</f>
        <v>9.6743790796478796E-2</v>
      </c>
      <c r="F7" s="22"/>
      <c r="G7" s="18"/>
    </row>
    <row r="8" spans="1:12" x14ac:dyDescent="0.25">
      <c r="A8" s="58" t="s">
        <v>1</v>
      </c>
      <c r="B8" s="8" t="s">
        <v>113</v>
      </c>
      <c r="C8" s="8">
        <v>41176</v>
      </c>
      <c r="D8" s="59">
        <v>11258434</v>
      </c>
      <c r="E8" s="11">
        <f>C8/D8</f>
        <v>3.6573470164678319E-3</v>
      </c>
      <c r="F8" s="28">
        <v>954048</v>
      </c>
      <c r="G8" s="18">
        <f t="shared" si="0"/>
        <v>4.3159254041725367E-2</v>
      </c>
    </row>
    <row r="9" spans="1:12" x14ac:dyDescent="0.25">
      <c r="A9" s="58"/>
      <c r="B9" s="8" t="s">
        <v>114</v>
      </c>
      <c r="C9" s="8">
        <v>63239</v>
      </c>
      <c r="D9" s="59"/>
      <c r="E9" s="11">
        <f>C9/D8</f>
        <v>5.6170334169032745E-3</v>
      </c>
      <c r="F9" s="28">
        <v>678051</v>
      </c>
      <c r="G9" s="18">
        <f t="shared" si="0"/>
        <v>9.3265845784461635E-2</v>
      </c>
    </row>
    <row r="10" spans="1:12" x14ac:dyDescent="0.25">
      <c r="A10" s="58"/>
      <c r="B10" s="8" t="s">
        <v>115</v>
      </c>
      <c r="C10" s="8">
        <v>56746</v>
      </c>
      <c r="D10" s="59"/>
      <c r="E10" s="11">
        <f>C10/D8</f>
        <v>5.0403102243171656E-3</v>
      </c>
      <c r="F10" s="28">
        <v>617651</v>
      </c>
      <c r="G10" s="18">
        <f t="shared" si="0"/>
        <v>9.1873889947559378E-2</v>
      </c>
    </row>
    <row r="11" spans="1:12" x14ac:dyDescent="0.25">
      <c r="A11" s="58"/>
      <c r="B11" s="8" t="s">
        <v>116</v>
      </c>
      <c r="C11" s="8">
        <v>18404</v>
      </c>
      <c r="D11" s="59"/>
      <c r="E11" s="11">
        <f>C11/D8</f>
        <v>1.6346856054758592E-3</v>
      </c>
      <c r="F11" s="28">
        <v>811169</v>
      </c>
      <c r="G11" s="18">
        <f t="shared" si="0"/>
        <v>2.2688243756849684E-2</v>
      </c>
    </row>
    <row r="12" spans="1:12" x14ac:dyDescent="0.25">
      <c r="A12" s="56" t="s">
        <v>36</v>
      </c>
      <c r="B12" s="59"/>
      <c r="C12" s="8">
        <f>SUM(C8:C11)</f>
        <v>179565</v>
      </c>
      <c r="D12" s="59"/>
      <c r="E12" s="11">
        <f>C12/D8</f>
        <v>1.5949376263164131E-2</v>
      </c>
      <c r="F12" s="22"/>
      <c r="G12" s="18"/>
    </row>
    <row r="13" spans="1:12" x14ac:dyDescent="0.25">
      <c r="A13" s="58" t="s">
        <v>2</v>
      </c>
      <c r="B13" s="8" t="s">
        <v>117</v>
      </c>
      <c r="C13" s="8">
        <v>86000</v>
      </c>
      <c r="D13" s="59">
        <v>7202198</v>
      </c>
      <c r="E13" s="11">
        <f>C13/D13</f>
        <v>1.1940799183804722E-2</v>
      </c>
      <c r="F13" s="28">
        <v>607194</v>
      </c>
      <c r="G13" s="18">
        <f t="shared" si="0"/>
        <v>0.14163512814685258</v>
      </c>
    </row>
    <row r="14" spans="1:12" x14ac:dyDescent="0.25">
      <c r="A14" s="58"/>
      <c r="B14" s="8" t="s">
        <v>118</v>
      </c>
      <c r="C14" s="8">
        <v>105000</v>
      </c>
      <c r="D14" s="59"/>
      <c r="E14" s="11">
        <f>C14/D13</f>
        <v>1.4578882724412741E-2</v>
      </c>
      <c r="F14" s="28">
        <v>474160</v>
      </c>
      <c r="G14" s="18">
        <f t="shared" si="0"/>
        <v>0.22144423823182049</v>
      </c>
    </row>
    <row r="15" spans="1:12" x14ac:dyDescent="0.25">
      <c r="A15" s="56" t="s">
        <v>37</v>
      </c>
      <c r="B15" s="59"/>
      <c r="C15" s="8">
        <f>SUM(C13:C14)</f>
        <v>191000</v>
      </c>
      <c r="D15" s="59"/>
      <c r="E15" s="11">
        <f>C15/D13</f>
        <v>2.6519681908217463E-2</v>
      </c>
      <c r="F15" s="22"/>
      <c r="G15" s="18"/>
    </row>
    <row r="16" spans="1:12" x14ac:dyDescent="0.25">
      <c r="A16" s="58" t="s">
        <v>3</v>
      </c>
      <c r="B16" s="8" t="s">
        <v>119</v>
      </c>
      <c r="C16" s="8">
        <v>208277</v>
      </c>
      <c r="D16" s="59">
        <v>4225316</v>
      </c>
      <c r="E16" s="11">
        <f>C16/D16</f>
        <v>4.9292644621136028E-2</v>
      </c>
      <c r="F16" s="28">
        <v>244076</v>
      </c>
      <c r="G16" s="18">
        <f t="shared" si="0"/>
        <v>0.85332847145970925</v>
      </c>
    </row>
    <row r="17" spans="1:8" x14ac:dyDescent="0.25">
      <c r="A17" s="58"/>
      <c r="B17" s="8" t="s">
        <v>120</v>
      </c>
      <c r="C17" s="8">
        <v>36987</v>
      </c>
      <c r="D17" s="59"/>
      <c r="E17" s="11">
        <f>C17/D16</f>
        <v>8.753664814655282E-3</v>
      </c>
      <c r="F17" s="28">
        <v>200976</v>
      </c>
      <c r="G17" s="18">
        <f t="shared" si="0"/>
        <v>0.18403689992834965</v>
      </c>
    </row>
    <row r="18" spans="1:8" x14ac:dyDescent="0.25">
      <c r="A18" s="56" t="s">
        <v>38</v>
      </c>
      <c r="B18" s="59"/>
      <c r="C18" s="8">
        <f>SUM(C16:C17)</f>
        <v>245264</v>
      </c>
      <c r="D18" s="59"/>
      <c r="E18" s="11">
        <f>C18/D16</f>
        <v>5.804630943579131E-2</v>
      </c>
      <c r="F18" s="22"/>
      <c r="G18" s="18"/>
    </row>
    <row r="19" spans="1:8" x14ac:dyDescent="0.25">
      <c r="A19" s="58" t="s">
        <v>4</v>
      </c>
      <c r="B19" s="8" t="s">
        <v>121</v>
      </c>
      <c r="C19" s="8">
        <v>3264</v>
      </c>
      <c r="D19" s="59">
        <v>10538275</v>
      </c>
      <c r="E19" s="11">
        <f>C19/D19</f>
        <v>3.0972811015085485E-4</v>
      </c>
      <c r="F19" s="28">
        <v>502343</v>
      </c>
      <c r="G19" s="18">
        <f t="shared" si="0"/>
        <v>6.4975524691296581E-3</v>
      </c>
    </row>
    <row r="20" spans="1:8" x14ac:dyDescent="0.25">
      <c r="A20" s="58"/>
      <c r="B20" s="8" t="s">
        <v>122</v>
      </c>
      <c r="C20" s="8">
        <v>14000</v>
      </c>
      <c r="D20" s="59"/>
      <c r="E20" s="11">
        <f>C20/D19</f>
        <v>1.3284906685392059E-3</v>
      </c>
      <c r="F20" s="28">
        <v>344885</v>
      </c>
      <c r="G20" s="18">
        <f t="shared" si="0"/>
        <v>4.0593241225335981E-2</v>
      </c>
    </row>
    <row r="21" spans="1:8" x14ac:dyDescent="0.25">
      <c r="A21" s="56" t="s">
        <v>39</v>
      </c>
      <c r="B21" s="59"/>
      <c r="C21" s="8">
        <f>SUM(C19:C20)</f>
        <v>17264</v>
      </c>
      <c r="D21" s="59"/>
      <c r="E21" s="11">
        <f>C21/D19</f>
        <v>1.6382187786900607E-3</v>
      </c>
      <c r="F21" s="22"/>
      <c r="G21" s="18"/>
    </row>
    <row r="22" spans="1:8" x14ac:dyDescent="0.25">
      <c r="A22" s="58" t="s">
        <v>5</v>
      </c>
      <c r="B22" s="8" t="s">
        <v>123</v>
      </c>
      <c r="C22" s="8">
        <v>35957</v>
      </c>
      <c r="D22" s="59">
        <v>5659715</v>
      </c>
      <c r="E22" s="11">
        <f>C22/D22</f>
        <v>6.3531467573897269E-3</v>
      </c>
      <c r="F22" s="29">
        <v>826161</v>
      </c>
      <c r="G22" s="18">
        <f t="shared" si="0"/>
        <v>4.3522993702196061E-2</v>
      </c>
      <c r="H22" s="48" t="s">
        <v>75</v>
      </c>
    </row>
    <row r="23" spans="1:8" x14ac:dyDescent="0.25">
      <c r="A23" s="58"/>
      <c r="B23" s="8" t="s">
        <v>124</v>
      </c>
      <c r="C23" s="8">
        <v>15911</v>
      </c>
      <c r="D23" s="59"/>
      <c r="E23" s="11">
        <f>C23/D22</f>
        <v>2.8112722990468603E-3</v>
      </c>
      <c r="F23" s="29">
        <v>308513</v>
      </c>
      <c r="G23" s="18">
        <f t="shared" si="0"/>
        <v>5.1573191405224414E-2</v>
      </c>
      <c r="H23" s="49"/>
    </row>
    <row r="24" spans="1:8" x14ac:dyDescent="0.25">
      <c r="A24" s="58"/>
      <c r="B24" s="8" t="s">
        <v>29</v>
      </c>
      <c r="C24" s="8">
        <v>40060</v>
      </c>
      <c r="D24" s="59"/>
      <c r="E24" s="11">
        <f>C24/D22</f>
        <v>7.0780949217407593E-3</v>
      </c>
      <c r="F24" s="29">
        <v>914882</v>
      </c>
      <c r="G24" s="18">
        <f t="shared" si="0"/>
        <v>4.3787067621835388E-2</v>
      </c>
      <c r="H24" s="49"/>
    </row>
    <row r="25" spans="1:8" x14ac:dyDescent="0.25">
      <c r="A25" s="56" t="s">
        <v>40</v>
      </c>
      <c r="B25" s="59"/>
      <c r="C25" s="8">
        <f>SUM(C22:C24)</f>
        <v>91928</v>
      </c>
      <c r="D25" s="59"/>
      <c r="E25" s="11">
        <f>C25/D22</f>
        <v>1.6242513978177345E-2</v>
      </c>
      <c r="F25" s="22"/>
      <c r="G25" s="18"/>
    </row>
    <row r="26" spans="1:8" x14ac:dyDescent="0.25">
      <c r="A26" s="58" t="s">
        <v>6</v>
      </c>
      <c r="B26" s="8" t="s">
        <v>120</v>
      </c>
      <c r="C26" s="8">
        <v>39000</v>
      </c>
      <c r="D26" s="59">
        <v>5471753</v>
      </c>
      <c r="E26" s="11">
        <f>C26/D26</f>
        <v>7.1275147105507135E-3</v>
      </c>
      <c r="F26" s="28">
        <v>267342</v>
      </c>
      <c r="G26" s="18">
        <f t="shared" si="0"/>
        <v>0.14588055748816123</v>
      </c>
    </row>
    <row r="27" spans="1:8" x14ac:dyDescent="0.25">
      <c r="A27" s="58"/>
      <c r="B27" s="14" t="s">
        <v>125</v>
      </c>
      <c r="C27" s="8">
        <v>34000</v>
      </c>
      <c r="D27" s="59"/>
      <c r="E27" s="11">
        <f>C27/D26</f>
        <v>6.2137307733006221E-3</v>
      </c>
      <c r="F27" s="28">
        <v>380106</v>
      </c>
      <c r="G27" s="18">
        <f t="shared" si="0"/>
        <v>8.944873272192494E-2</v>
      </c>
    </row>
    <row r="28" spans="1:8" x14ac:dyDescent="0.2">
      <c r="A28" s="58"/>
      <c r="B28" s="14" t="s">
        <v>105</v>
      </c>
      <c r="C28" s="47">
        <v>8768</v>
      </c>
      <c r="D28" s="59"/>
      <c r="E28" s="11">
        <f>C28/D26</f>
        <v>1.6024115123617604E-3</v>
      </c>
      <c r="F28" s="28">
        <v>292512</v>
      </c>
      <c r="G28" s="18">
        <f t="shared" si="0"/>
        <v>2.9974838639098566E-2</v>
      </c>
    </row>
    <row r="29" spans="1:8" x14ac:dyDescent="0.25">
      <c r="A29" s="58"/>
      <c r="B29" s="8" t="s">
        <v>126</v>
      </c>
      <c r="C29" s="8">
        <v>10800</v>
      </c>
      <c r="D29" s="59"/>
      <c r="E29" s="11">
        <f>C29/D26</f>
        <v>1.9737733044601978E-3</v>
      </c>
      <c r="F29" s="28">
        <v>252990</v>
      </c>
      <c r="G29" s="18">
        <f t="shared" si="0"/>
        <v>4.2689434364994665E-2</v>
      </c>
    </row>
    <row r="30" spans="1:8" x14ac:dyDescent="0.25">
      <c r="A30" s="56" t="s">
        <v>41</v>
      </c>
      <c r="B30" s="59"/>
      <c r="C30" s="8">
        <f>SUM(C26:C29)</f>
        <v>92568</v>
      </c>
      <c r="D30" s="59"/>
      <c r="E30" s="11">
        <f>C30/D26</f>
        <v>1.6917430300673296E-2</v>
      </c>
      <c r="F30" s="22"/>
      <c r="G30" s="18"/>
    </row>
    <row r="31" spans="1:8" x14ac:dyDescent="0.25">
      <c r="A31" s="56" t="s">
        <v>56</v>
      </c>
      <c r="B31" s="15" t="s">
        <v>82</v>
      </c>
      <c r="C31" s="8">
        <v>12153</v>
      </c>
      <c r="D31" s="64">
        <v>1244288</v>
      </c>
      <c r="E31" s="11">
        <f>C31/D31</f>
        <v>9.7670314268079421E-3</v>
      </c>
      <c r="F31" s="22">
        <v>87158</v>
      </c>
      <c r="G31" s="18">
        <f>C31/F31</f>
        <v>0.1394364258014181</v>
      </c>
    </row>
    <row r="32" spans="1:8" x14ac:dyDescent="0.25">
      <c r="A32" s="56"/>
      <c r="B32" s="15" t="s">
        <v>83</v>
      </c>
      <c r="C32" s="8">
        <v>14934</v>
      </c>
      <c r="D32" s="65"/>
      <c r="E32" s="11">
        <f>C32/D31</f>
        <v>1.2002044542742516E-2</v>
      </c>
      <c r="F32" s="22">
        <v>47819</v>
      </c>
      <c r="G32" s="18">
        <f>C32/F32</f>
        <v>0.31230264120956103</v>
      </c>
    </row>
    <row r="33" spans="1:7" x14ac:dyDescent="0.25">
      <c r="A33" s="56" t="s">
        <v>56</v>
      </c>
      <c r="B33" s="57"/>
      <c r="C33" s="8">
        <f>SUM(C31:C32)</f>
        <v>27087</v>
      </c>
      <c r="D33" s="66"/>
      <c r="E33" s="11">
        <f>C33/D31</f>
        <v>2.1769075969550456E-2</v>
      </c>
      <c r="F33" s="22"/>
      <c r="G33" s="18"/>
    </row>
    <row r="34" spans="1:7" x14ac:dyDescent="0.25">
      <c r="A34" s="58" t="s">
        <v>7</v>
      </c>
      <c r="B34" s="8" t="s">
        <v>127</v>
      </c>
      <c r="C34" s="8">
        <v>411892</v>
      </c>
      <c r="D34" s="59">
        <v>66415161</v>
      </c>
      <c r="E34" s="11">
        <f>C34/D34</f>
        <v>6.2017767298644354E-3</v>
      </c>
      <c r="F34" s="28">
        <v>5079015</v>
      </c>
      <c r="G34" s="18">
        <f t="shared" si="0"/>
        <v>8.1096826845362735E-2</v>
      </c>
    </row>
    <row r="35" spans="1:7" x14ac:dyDescent="0.25">
      <c r="A35" s="58"/>
      <c r="B35" s="8" t="s">
        <v>128</v>
      </c>
      <c r="C35" s="8">
        <v>234556</v>
      </c>
      <c r="D35" s="59"/>
      <c r="E35" s="11">
        <f>C35/D34</f>
        <v>3.5316635007479691E-3</v>
      </c>
      <c r="F35" s="28">
        <v>1920407</v>
      </c>
      <c r="G35" s="18">
        <f t="shared" si="0"/>
        <v>0.12213869247508471</v>
      </c>
    </row>
    <row r="36" spans="1:7" x14ac:dyDescent="0.25">
      <c r="A36" s="58"/>
      <c r="B36" s="8" t="s">
        <v>130</v>
      </c>
      <c r="C36" s="8">
        <v>42300</v>
      </c>
      <c r="D36" s="59"/>
      <c r="E36" s="11">
        <f>C36/D34</f>
        <v>6.3690276983594148E-4</v>
      </c>
      <c r="F36" s="28">
        <v>1403170</v>
      </c>
      <c r="G36" s="18">
        <f t="shared" si="0"/>
        <v>3.0146026497145748E-2</v>
      </c>
    </row>
    <row r="37" spans="1:7" x14ac:dyDescent="0.25">
      <c r="A37" s="58"/>
      <c r="B37" s="8" t="s">
        <v>129</v>
      </c>
      <c r="C37" s="8">
        <v>31000</v>
      </c>
      <c r="D37" s="59"/>
      <c r="E37" s="11">
        <f>C37/D34</f>
        <v>4.6676089515163563E-4</v>
      </c>
      <c r="F37" s="28">
        <v>5286939</v>
      </c>
      <c r="G37" s="18">
        <f t="shared" si="0"/>
        <v>5.8635062746137225E-3</v>
      </c>
    </row>
    <row r="38" spans="1:7" x14ac:dyDescent="0.25">
      <c r="A38" s="56" t="s">
        <v>42</v>
      </c>
      <c r="B38" s="59"/>
      <c r="C38" s="8">
        <f>SUM(C34:C37)</f>
        <v>719748</v>
      </c>
      <c r="D38" s="59"/>
      <c r="E38" s="11">
        <f>C38/D34</f>
        <v>1.0837103895599982E-2</v>
      </c>
      <c r="F38" s="22"/>
      <c r="G38" s="18"/>
    </row>
    <row r="39" spans="1:7" x14ac:dyDescent="0.25">
      <c r="A39" s="58" t="s">
        <v>26</v>
      </c>
      <c r="B39" s="8" t="s">
        <v>131</v>
      </c>
      <c r="C39" s="8">
        <v>554000</v>
      </c>
      <c r="D39" s="59">
        <v>81197537</v>
      </c>
      <c r="E39" s="11">
        <f>C39/D39</f>
        <v>6.8228670532210845E-3</v>
      </c>
      <c r="F39" s="29">
        <v>10791910</v>
      </c>
      <c r="G39" s="18">
        <f t="shared" si="0"/>
        <v>5.1334749826490396E-2</v>
      </c>
    </row>
    <row r="40" spans="1:7" x14ac:dyDescent="0.25">
      <c r="A40" s="58"/>
      <c r="B40" s="8" t="s">
        <v>132</v>
      </c>
      <c r="C40" s="8">
        <v>75000</v>
      </c>
      <c r="D40" s="59"/>
      <c r="E40" s="11">
        <f>C40/D39</f>
        <v>9.2367333752993029E-4</v>
      </c>
      <c r="F40" s="29">
        <v>7675584</v>
      </c>
      <c r="G40" s="18">
        <f t="shared" si="0"/>
        <v>9.7712434649923699E-3</v>
      </c>
    </row>
    <row r="41" spans="1:7" x14ac:dyDescent="0.25">
      <c r="A41" s="58"/>
      <c r="B41" s="8" t="s">
        <v>133</v>
      </c>
      <c r="C41" s="8">
        <v>33600</v>
      </c>
      <c r="D41" s="59"/>
      <c r="E41" s="11">
        <f>C41/D39</f>
        <v>4.1380565521340876E-4</v>
      </c>
      <c r="F41" s="29">
        <v>4103453</v>
      </c>
      <c r="G41" s="18">
        <f t="shared" si="0"/>
        <v>8.1882258673366057E-3</v>
      </c>
    </row>
    <row r="42" spans="1:7" x14ac:dyDescent="0.25">
      <c r="A42" s="58"/>
      <c r="B42" s="8" t="s">
        <v>134</v>
      </c>
      <c r="C42" s="8">
        <v>62200</v>
      </c>
      <c r="D42" s="59"/>
      <c r="E42" s="11">
        <f>C42/D39</f>
        <v>7.660330879248221E-4</v>
      </c>
      <c r="F42" s="29">
        <v>2056010</v>
      </c>
      <c r="G42" s="18">
        <f t="shared" si="0"/>
        <v>3.0252771144109222E-2</v>
      </c>
    </row>
    <row r="43" spans="1:7" x14ac:dyDescent="0.25">
      <c r="A43" s="58"/>
      <c r="B43" s="8" t="s">
        <v>135</v>
      </c>
      <c r="C43" s="8">
        <v>64000</v>
      </c>
      <c r="D43" s="59"/>
      <c r="E43" s="11">
        <f>C43/D39</f>
        <v>7.8820124802554052E-4</v>
      </c>
      <c r="F43" s="20">
        <v>2028353</v>
      </c>
      <c r="G43" s="18">
        <f t="shared" si="0"/>
        <v>3.1552693244223266E-2</v>
      </c>
    </row>
    <row r="44" spans="1:7" x14ac:dyDescent="0.25">
      <c r="A44" s="58"/>
      <c r="B44" s="8" t="s">
        <v>120</v>
      </c>
      <c r="C44" s="8">
        <v>438000</v>
      </c>
      <c r="D44" s="59"/>
      <c r="E44" s="11">
        <f>C44/D39</f>
        <v>5.394252291174793E-3</v>
      </c>
      <c r="F44" s="30">
        <v>5914953</v>
      </c>
      <c r="G44" s="18">
        <f t="shared" si="0"/>
        <v>7.4049616286046574E-2</v>
      </c>
    </row>
    <row r="45" spans="1:7" x14ac:dyDescent="0.25">
      <c r="A45" s="56" t="s">
        <v>43</v>
      </c>
      <c r="B45" s="59"/>
      <c r="C45" s="8">
        <f>SUM(C39:C44)</f>
        <v>1226800</v>
      </c>
      <c r="D45" s="59"/>
      <c r="E45" s="11">
        <f>C45/D39</f>
        <v>1.510883267308958E-2</v>
      </c>
      <c r="F45" s="22"/>
      <c r="G45" s="18"/>
    </row>
    <row r="46" spans="1:7" x14ac:dyDescent="0.25">
      <c r="A46" s="58" t="s">
        <v>8</v>
      </c>
      <c r="B46" s="8" t="s">
        <v>136</v>
      </c>
      <c r="C46" s="8">
        <v>40000</v>
      </c>
      <c r="D46" s="59">
        <v>10858018</v>
      </c>
      <c r="E46" s="11">
        <f>C46/D46</f>
        <v>3.683913583491941E-3</v>
      </c>
      <c r="F46" s="29">
        <v>1343788</v>
      </c>
      <c r="G46" s="18">
        <f t="shared" si="0"/>
        <v>2.9766600088704468E-2</v>
      </c>
    </row>
    <row r="47" spans="1:7" x14ac:dyDescent="0.25">
      <c r="A47" s="58"/>
      <c r="B47" s="8" t="s">
        <v>137</v>
      </c>
      <c r="C47" s="8">
        <v>404000</v>
      </c>
      <c r="D47" s="59"/>
      <c r="E47" s="11">
        <f>C47/D46</f>
        <v>3.7207527193268607E-2</v>
      </c>
      <c r="F47" s="29">
        <v>1873080</v>
      </c>
      <c r="G47" s="18">
        <f t="shared" si="0"/>
        <v>0.21568753069810151</v>
      </c>
    </row>
    <row r="48" spans="1:7" x14ac:dyDescent="0.25">
      <c r="A48" s="56" t="s">
        <v>44</v>
      </c>
      <c r="B48" s="59"/>
      <c r="C48" s="8">
        <f>SUM(C46:C47)</f>
        <v>444000</v>
      </c>
      <c r="D48" s="59"/>
      <c r="E48" s="11">
        <f>C48/D46</f>
        <v>4.0891440776760546E-2</v>
      </c>
      <c r="F48" s="22"/>
      <c r="G48" s="18"/>
    </row>
    <row r="49" spans="1:7" x14ac:dyDescent="0.25">
      <c r="A49" s="58" t="s">
        <v>9</v>
      </c>
      <c r="B49" s="6" t="s">
        <v>138</v>
      </c>
      <c r="C49" s="8">
        <v>40320</v>
      </c>
      <c r="D49" s="59">
        <v>9855571</v>
      </c>
      <c r="E49" s="11">
        <f>C49/D49</f>
        <v>4.0910871627833642E-3</v>
      </c>
      <c r="F49" s="28">
        <v>1824220</v>
      </c>
      <c r="G49" s="18">
        <f t="shared" si="0"/>
        <v>2.2102597274451546E-2</v>
      </c>
    </row>
    <row r="50" spans="1:7" ht="28.9" customHeight="1" x14ac:dyDescent="0.25">
      <c r="A50" s="58"/>
      <c r="B50" s="21" t="s">
        <v>88</v>
      </c>
      <c r="C50" s="8">
        <v>17927</v>
      </c>
      <c r="D50" s="59"/>
      <c r="E50" s="11">
        <f>C50/D49</f>
        <v>1.8189712194250339E-3</v>
      </c>
      <c r="F50" s="28">
        <v>220184</v>
      </c>
      <c r="G50" s="18">
        <f t="shared" si="0"/>
        <v>8.1418268357373827E-2</v>
      </c>
    </row>
    <row r="51" spans="1:7" x14ac:dyDescent="0.25">
      <c r="A51" s="58"/>
      <c r="B51" s="6" t="s">
        <v>139</v>
      </c>
      <c r="C51" s="8">
        <v>10876</v>
      </c>
      <c r="D51" s="59"/>
      <c r="E51" s="11">
        <f>C51/D49</f>
        <v>1.103538293215076E-3</v>
      </c>
      <c r="F51" s="28">
        <v>557081</v>
      </c>
      <c r="G51" s="18">
        <f t="shared" si="0"/>
        <v>1.9523193216067321E-2</v>
      </c>
    </row>
    <row r="52" spans="1:7" x14ac:dyDescent="0.25">
      <c r="A52" s="56" t="s">
        <v>45</v>
      </c>
      <c r="B52" s="59"/>
      <c r="C52" s="8">
        <f>SUM(C49:C51)</f>
        <v>69123</v>
      </c>
      <c r="D52" s="59"/>
      <c r="E52" s="11">
        <f>C52/D49</f>
        <v>7.0135966754234736E-3</v>
      </c>
      <c r="F52" s="22"/>
      <c r="G52" s="18"/>
    </row>
    <row r="53" spans="1:7" x14ac:dyDescent="0.25">
      <c r="A53" s="58" t="s">
        <v>10</v>
      </c>
      <c r="B53" s="8" t="s">
        <v>140</v>
      </c>
      <c r="C53" s="8">
        <v>21000</v>
      </c>
      <c r="D53" s="59">
        <v>4628949</v>
      </c>
      <c r="E53" s="11">
        <f>C53/D53</f>
        <v>4.5366669626301778E-3</v>
      </c>
      <c r="F53" s="28">
        <v>496459</v>
      </c>
      <c r="G53" s="18">
        <f t="shared" si="0"/>
        <v>4.2299565523034127E-2</v>
      </c>
    </row>
    <row r="54" spans="1:7" x14ac:dyDescent="0.25">
      <c r="A54" s="58"/>
      <c r="B54" s="8" t="s">
        <v>141</v>
      </c>
      <c r="C54" s="8">
        <v>20000</v>
      </c>
      <c r="D54" s="59"/>
      <c r="E54" s="11">
        <f>C54/D53</f>
        <v>4.3206352025049318E-3</v>
      </c>
      <c r="F54" s="28">
        <v>277705</v>
      </c>
      <c r="G54" s="18">
        <f t="shared" si="0"/>
        <v>7.2018868943663245E-2</v>
      </c>
    </row>
    <row r="55" spans="1:7" x14ac:dyDescent="0.25">
      <c r="A55" s="56" t="s">
        <v>74</v>
      </c>
      <c r="B55" s="59"/>
      <c r="C55" s="8">
        <f>SUM(C53:C54)</f>
        <v>41000</v>
      </c>
      <c r="D55" s="59"/>
      <c r="E55" s="11">
        <f>C55/D53</f>
        <v>8.8573021651351096E-3</v>
      </c>
      <c r="F55" s="22"/>
      <c r="G55" s="18"/>
    </row>
    <row r="56" spans="1:7" x14ac:dyDescent="0.25">
      <c r="A56" s="58" t="s">
        <v>11</v>
      </c>
      <c r="B56" s="6" t="s">
        <v>142</v>
      </c>
      <c r="C56" s="8">
        <v>122000</v>
      </c>
      <c r="D56" s="59">
        <v>60795612</v>
      </c>
      <c r="E56" s="11">
        <f>C56/D56</f>
        <v>2.0067237747355845E-3</v>
      </c>
      <c r="F56" s="28">
        <v>9175208</v>
      </c>
      <c r="G56" s="18">
        <f t="shared" si="0"/>
        <v>1.3296701284592132E-2</v>
      </c>
    </row>
    <row r="57" spans="1:7" x14ac:dyDescent="0.25">
      <c r="A57" s="58"/>
      <c r="B57" s="8" t="s">
        <v>143</v>
      </c>
      <c r="C57" s="8">
        <v>400000</v>
      </c>
      <c r="D57" s="59"/>
      <c r="E57" s="11">
        <f>C57/D56</f>
        <v>6.579422212247818E-3</v>
      </c>
      <c r="F57" s="29">
        <v>2351673</v>
      </c>
      <c r="G57" s="18">
        <f t="shared" si="0"/>
        <v>0.17009167516061968</v>
      </c>
    </row>
    <row r="58" spans="1:7" x14ac:dyDescent="0.25">
      <c r="A58" s="58"/>
      <c r="B58" s="8" t="s">
        <v>144</v>
      </c>
      <c r="C58" s="8">
        <v>135023</v>
      </c>
      <c r="D58" s="59"/>
      <c r="E58" s="11">
        <f>C58/D56</f>
        <v>2.2209333134108429E-3</v>
      </c>
      <c r="F58" s="28">
        <v>4569089</v>
      </c>
      <c r="G58" s="18">
        <f t="shared" si="0"/>
        <v>2.9551405105043917E-2</v>
      </c>
    </row>
    <row r="59" spans="1:7" x14ac:dyDescent="0.25">
      <c r="A59" s="58"/>
      <c r="B59" s="8" t="s">
        <v>145</v>
      </c>
      <c r="C59" s="8">
        <v>374786</v>
      </c>
      <c r="D59" s="59"/>
      <c r="E59" s="11">
        <f>C59/D56</f>
        <v>6.1646883330987766E-3</v>
      </c>
      <c r="F59" s="28">
        <v>6089853</v>
      </c>
      <c r="G59" s="18">
        <f t="shared" si="0"/>
        <v>6.1542700620195595E-2</v>
      </c>
    </row>
    <row r="60" spans="1:7" x14ac:dyDescent="0.25">
      <c r="A60" s="56" t="s">
        <v>46</v>
      </c>
      <c r="B60" s="59"/>
      <c r="C60" s="8">
        <f>SUM(C56:C59)</f>
        <v>1031809</v>
      </c>
      <c r="D60" s="59"/>
      <c r="E60" s="11">
        <f>C60/D56</f>
        <v>1.6971767633493024E-2</v>
      </c>
      <c r="F60" s="22"/>
      <c r="G60" s="18"/>
    </row>
    <row r="61" spans="1:7" x14ac:dyDescent="0.25">
      <c r="A61" s="56" t="s">
        <v>57</v>
      </c>
      <c r="B61" s="15" t="s">
        <v>146</v>
      </c>
      <c r="C61" s="8">
        <v>3653</v>
      </c>
      <c r="D61" s="64">
        <v>1923559</v>
      </c>
      <c r="E61" s="11">
        <f>C61/D61</f>
        <v>1.8990839376385128E-3</v>
      </c>
      <c r="F61" s="22">
        <v>82604</v>
      </c>
      <c r="G61" s="18">
        <f>C61/F61</f>
        <v>4.4223040046486854E-2</v>
      </c>
    </row>
    <row r="62" spans="1:7" x14ac:dyDescent="0.25">
      <c r="A62" s="56"/>
      <c r="B62" s="33" t="s">
        <v>147</v>
      </c>
      <c r="C62" s="8">
        <v>1094</v>
      </c>
      <c r="D62" s="65"/>
      <c r="E62" s="11">
        <f>C62/D61</f>
        <v>5.6873742890132303E-4</v>
      </c>
      <c r="F62" s="22">
        <v>124193</v>
      </c>
      <c r="G62" s="18">
        <f>C62/F62</f>
        <v>8.8088700651405474E-3</v>
      </c>
    </row>
    <row r="63" spans="1:7" x14ac:dyDescent="0.25">
      <c r="A63" s="56" t="s">
        <v>57</v>
      </c>
      <c r="B63" s="57"/>
      <c r="C63" s="8">
        <f>SUM(C61:C62)</f>
        <v>4747</v>
      </c>
      <c r="D63" s="66"/>
      <c r="E63" s="11">
        <f>C63/D61</f>
        <v>2.4678213665398356E-3</v>
      </c>
      <c r="F63" s="22"/>
      <c r="G63" s="18"/>
    </row>
    <row r="64" spans="1:7" x14ac:dyDescent="0.25">
      <c r="A64" s="56" t="s">
        <v>28</v>
      </c>
      <c r="B64" s="33" t="s">
        <v>149</v>
      </c>
      <c r="C64" s="8">
        <v>14243</v>
      </c>
      <c r="D64" s="64">
        <v>2793284</v>
      </c>
      <c r="E64" s="11">
        <f>C64/D64</f>
        <v>5.0990160685415445E-3</v>
      </c>
      <c r="F64" s="22">
        <v>245918</v>
      </c>
      <c r="G64" s="18">
        <f t="shared" ref="G64:G66" si="1">C64/F64</f>
        <v>5.7917679877032183E-2</v>
      </c>
    </row>
    <row r="65" spans="1:7" x14ac:dyDescent="0.25">
      <c r="A65" s="56"/>
      <c r="B65" s="15" t="s">
        <v>148</v>
      </c>
      <c r="C65" s="8">
        <v>20389</v>
      </c>
      <c r="D65" s="65"/>
      <c r="E65" s="11">
        <f>C65/D64</f>
        <v>7.2992935913426633E-3</v>
      </c>
      <c r="F65" s="22">
        <v>199217</v>
      </c>
      <c r="G65" s="18">
        <f t="shared" si="1"/>
        <v>0.10234568335031649</v>
      </c>
    </row>
    <row r="66" spans="1:7" x14ac:dyDescent="0.25">
      <c r="A66" s="56"/>
      <c r="B66" s="15" t="s">
        <v>150</v>
      </c>
      <c r="C66" s="8">
        <v>3790</v>
      </c>
      <c r="D66" s="65"/>
      <c r="E66" s="11">
        <f>C66/D64</f>
        <v>1.3568258723423755E-3</v>
      </c>
      <c r="F66" s="22">
        <v>157604</v>
      </c>
      <c r="G66" s="18">
        <f t="shared" si="1"/>
        <v>2.4047613004746074E-2</v>
      </c>
    </row>
    <row r="67" spans="1:7" x14ac:dyDescent="0.25">
      <c r="A67" s="56" t="s">
        <v>28</v>
      </c>
      <c r="B67" s="57"/>
      <c r="C67" s="8">
        <f>SUM(C64:C66)</f>
        <v>38422</v>
      </c>
      <c r="D67" s="66"/>
      <c r="E67" s="11">
        <f>C67/D64</f>
        <v>1.3755135532226584E-2</v>
      </c>
      <c r="F67" s="22"/>
      <c r="G67" s="18"/>
    </row>
    <row r="68" spans="1:7" x14ac:dyDescent="0.25">
      <c r="A68" s="58" t="s">
        <v>12</v>
      </c>
      <c r="B68" s="8" t="s">
        <v>30</v>
      </c>
      <c r="C68" s="5">
        <v>42416</v>
      </c>
      <c r="D68" s="59">
        <v>16900726</v>
      </c>
      <c r="E68" s="11">
        <f>C68/D68</f>
        <v>2.5097146714289078E-3</v>
      </c>
      <c r="F68" s="28">
        <v>1045274</v>
      </c>
      <c r="G68" s="18">
        <f t="shared" ref="G68:G101" si="2">C68/F68</f>
        <v>4.0578833875137048E-2</v>
      </c>
    </row>
    <row r="69" spans="1:7" x14ac:dyDescent="0.25">
      <c r="A69" s="58"/>
      <c r="B69" s="8" t="s">
        <v>31</v>
      </c>
      <c r="C69" s="5">
        <v>43133</v>
      </c>
      <c r="D69" s="59"/>
      <c r="E69" s="11">
        <f>C69/D68</f>
        <v>2.5521388844479227E-3</v>
      </c>
      <c r="F69" s="28">
        <v>669555</v>
      </c>
      <c r="G69" s="18">
        <f t="shared" si="2"/>
        <v>6.4420398622966002E-2</v>
      </c>
    </row>
    <row r="70" spans="1:7" x14ac:dyDescent="0.25">
      <c r="A70" s="58"/>
      <c r="B70" s="8" t="s">
        <v>32</v>
      </c>
      <c r="C70" s="5">
        <v>25557</v>
      </c>
      <c r="D70" s="59"/>
      <c r="E70" s="11">
        <f>C70/D68</f>
        <v>1.5121835594518248E-3</v>
      </c>
      <c r="F70" s="28">
        <v>805100</v>
      </c>
      <c r="G70" s="18">
        <f t="shared" si="2"/>
        <v>3.1743882747484783E-2</v>
      </c>
    </row>
    <row r="71" spans="1:7" x14ac:dyDescent="0.25">
      <c r="A71" s="56" t="s">
        <v>47</v>
      </c>
      <c r="B71" s="59"/>
      <c r="C71" s="5">
        <f>SUM(C68:C70)</f>
        <v>111106</v>
      </c>
      <c r="D71" s="59"/>
      <c r="E71" s="11">
        <f>C71/D68</f>
        <v>6.5740371153286551E-3</v>
      </c>
      <c r="F71" s="22"/>
      <c r="G71" s="18"/>
    </row>
    <row r="72" spans="1:7" x14ac:dyDescent="0.25">
      <c r="A72" s="58" t="s">
        <v>27</v>
      </c>
      <c r="B72" s="8" t="s">
        <v>89</v>
      </c>
      <c r="C72" s="8">
        <v>34500</v>
      </c>
      <c r="D72" s="59">
        <v>38005614</v>
      </c>
      <c r="E72" s="11">
        <f>C72/D72</f>
        <v>9.0776062715366209E-4</v>
      </c>
      <c r="F72" s="28">
        <v>6192780</v>
      </c>
      <c r="G72" s="18">
        <f t="shared" si="2"/>
        <v>5.5710036526406556E-3</v>
      </c>
    </row>
    <row r="73" spans="1:7" x14ac:dyDescent="0.25">
      <c r="A73" s="58"/>
      <c r="B73" s="8" t="s">
        <v>90</v>
      </c>
      <c r="C73" s="8">
        <v>33500</v>
      </c>
      <c r="D73" s="59"/>
      <c r="E73" s="11">
        <f>C73/D72</f>
        <v>8.8144872491732404E-4</v>
      </c>
      <c r="F73" s="28">
        <v>5249935</v>
      </c>
      <c r="G73" s="18">
        <f t="shared" si="2"/>
        <v>6.3810313841980897E-3</v>
      </c>
    </row>
    <row r="74" spans="1:7" x14ac:dyDescent="0.25">
      <c r="A74" s="56" t="s">
        <v>48</v>
      </c>
      <c r="B74" s="59"/>
      <c r="C74" s="8">
        <f>SUM(C72:C73)</f>
        <v>68000</v>
      </c>
      <c r="D74" s="59"/>
      <c r="E74" s="11">
        <f>C74/D72</f>
        <v>1.7892093520709862E-3</v>
      </c>
      <c r="F74" s="22"/>
      <c r="G74" s="18"/>
    </row>
    <row r="75" spans="1:7" x14ac:dyDescent="0.25">
      <c r="A75" s="72" t="s">
        <v>13</v>
      </c>
      <c r="B75" s="8" t="s">
        <v>33</v>
      </c>
      <c r="C75" s="8">
        <v>129735</v>
      </c>
      <c r="D75" s="59">
        <v>10374822</v>
      </c>
      <c r="E75" s="11">
        <f>C75/D75</f>
        <v>1.2504792853313532E-2</v>
      </c>
      <c r="F75" s="28">
        <v>727207</v>
      </c>
      <c r="G75" s="18">
        <f t="shared" si="2"/>
        <v>0.17840174805798073</v>
      </c>
    </row>
    <row r="76" spans="1:7" x14ac:dyDescent="0.25">
      <c r="A76" s="58"/>
      <c r="B76" s="8" t="s">
        <v>34</v>
      </c>
      <c r="C76" s="8">
        <v>83524</v>
      </c>
      <c r="D76" s="59"/>
      <c r="E76" s="11">
        <f>C76/D75</f>
        <v>8.0506441459911315E-3</v>
      </c>
      <c r="F76" s="28">
        <v>1106345</v>
      </c>
      <c r="G76" s="18">
        <f t="shared" si="2"/>
        <v>7.5495437679928057E-2</v>
      </c>
    </row>
    <row r="77" spans="1:7" x14ac:dyDescent="0.25">
      <c r="A77" s="56" t="s">
        <v>49</v>
      </c>
      <c r="B77" s="59"/>
      <c r="C77" s="8">
        <f>SUM(C75:C76)</f>
        <v>213259</v>
      </c>
      <c r="D77" s="59"/>
      <c r="E77" s="11">
        <f>C77/D75</f>
        <v>2.0555436999304663E-2</v>
      </c>
      <c r="F77" s="22"/>
      <c r="G77" s="18"/>
    </row>
    <row r="78" spans="1:7" x14ac:dyDescent="0.25">
      <c r="A78" s="58" t="s">
        <v>14</v>
      </c>
      <c r="B78" s="8" t="s">
        <v>96</v>
      </c>
      <c r="C78" s="8">
        <v>253895</v>
      </c>
      <c r="D78" s="59">
        <v>19870647</v>
      </c>
      <c r="E78" s="11">
        <f>C78/D78</f>
        <v>1.277738968439226E-2</v>
      </c>
      <c r="F78" s="30">
        <v>2449068</v>
      </c>
      <c r="G78" s="18">
        <f t="shared" si="2"/>
        <v>0.10367004917789134</v>
      </c>
    </row>
    <row r="79" spans="1:7" x14ac:dyDescent="0.25">
      <c r="A79" s="58"/>
      <c r="B79" s="8" t="s">
        <v>95</v>
      </c>
      <c r="C79" s="8">
        <v>509551</v>
      </c>
      <c r="D79" s="59"/>
      <c r="E79" s="11">
        <f>C79/D78</f>
        <v>2.5643402552518797E-2</v>
      </c>
      <c r="F79" s="29">
        <v>2040765</v>
      </c>
      <c r="G79" s="18">
        <f t="shared" si="2"/>
        <v>0.24968626960968068</v>
      </c>
    </row>
    <row r="80" spans="1:7" x14ac:dyDescent="0.25">
      <c r="A80" s="56" t="s">
        <v>50</v>
      </c>
      <c r="B80" s="59"/>
      <c r="C80" s="8">
        <f>SUM(C78:C79)</f>
        <v>763446</v>
      </c>
      <c r="D80" s="59"/>
      <c r="E80" s="11">
        <f>C80/D78</f>
        <v>3.8420792236911055E-2</v>
      </c>
      <c r="F80" s="22"/>
      <c r="G80" s="18"/>
    </row>
    <row r="81" spans="1:7" x14ac:dyDescent="0.25">
      <c r="A81" s="58" t="s">
        <v>15</v>
      </c>
      <c r="B81" s="8" t="s">
        <v>94</v>
      </c>
      <c r="C81" s="8">
        <v>491</v>
      </c>
      <c r="D81" s="59">
        <v>5421349</v>
      </c>
      <c r="E81" s="11">
        <f>C81/D81</f>
        <v>9.0567864197637891E-5</v>
      </c>
      <c r="F81" s="29">
        <v>198255</v>
      </c>
      <c r="G81" s="18">
        <f t="shared" si="2"/>
        <v>2.4766084083629671E-3</v>
      </c>
    </row>
    <row r="82" spans="1:7" x14ac:dyDescent="0.25">
      <c r="A82" s="58"/>
      <c r="B82" s="8" t="s">
        <v>93</v>
      </c>
      <c r="C82" s="8">
        <v>16167</v>
      </c>
      <c r="D82" s="59"/>
      <c r="E82" s="11">
        <f>C82/D81</f>
        <v>2.9820991048537921E-3</v>
      </c>
      <c r="F82" s="29">
        <v>154996</v>
      </c>
      <c r="G82" s="18">
        <f t="shared" si="2"/>
        <v>0.10430591757206638</v>
      </c>
    </row>
    <row r="83" spans="1:7" x14ac:dyDescent="0.25">
      <c r="A83" s="56" t="s">
        <v>51</v>
      </c>
      <c r="B83" s="59"/>
      <c r="C83" s="8">
        <f>SUM(C81:C82)</f>
        <v>16658</v>
      </c>
      <c r="D83" s="59"/>
      <c r="E83" s="11">
        <f>C83/D81</f>
        <v>3.0726669690514298E-3</v>
      </c>
      <c r="F83" s="22"/>
      <c r="G83" s="18"/>
    </row>
    <row r="84" spans="1:7" x14ac:dyDescent="0.25">
      <c r="A84" s="58" t="s">
        <v>16</v>
      </c>
      <c r="B84" s="8" t="s">
        <v>92</v>
      </c>
      <c r="C84" s="8">
        <v>30000</v>
      </c>
      <c r="D84" s="59">
        <v>2062874</v>
      </c>
      <c r="E84" s="11">
        <f>C84/D84</f>
        <v>1.4542817447890662E-2</v>
      </c>
      <c r="F84" s="31">
        <v>124634</v>
      </c>
      <c r="G84" s="18">
        <f>C84/F84</f>
        <v>0.24070478360639955</v>
      </c>
    </row>
    <row r="85" spans="1:7" x14ac:dyDescent="0.25">
      <c r="A85" s="58"/>
      <c r="B85" s="8" t="s">
        <v>91</v>
      </c>
      <c r="C85" s="8">
        <v>300</v>
      </c>
      <c r="D85" s="59"/>
      <c r="E85" s="11">
        <f>C85/D84</f>
        <v>1.454281744789066E-4</v>
      </c>
      <c r="F85" s="31">
        <v>73480</v>
      </c>
      <c r="G85" s="18">
        <f t="shared" si="2"/>
        <v>4.0827436037016874E-3</v>
      </c>
    </row>
    <row r="86" spans="1:7" x14ac:dyDescent="0.25">
      <c r="A86" s="58"/>
      <c r="B86" s="8" t="s">
        <v>29</v>
      </c>
      <c r="C86" s="8">
        <v>12109</v>
      </c>
      <c r="D86" s="59"/>
      <c r="E86" s="11">
        <f>C86/D84</f>
        <v>5.8699658825502677E-3</v>
      </c>
      <c r="F86" s="31">
        <v>87913</v>
      </c>
      <c r="G86" s="18">
        <f t="shared" si="2"/>
        <v>0.13773844596362314</v>
      </c>
    </row>
    <row r="87" spans="1:7" x14ac:dyDescent="0.25">
      <c r="A87" s="56" t="s">
        <v>52</v>
      </c>
      <c r="B87" s="59"/>
      <c r="C87" s="8">
        <f>SUM(C84:C86)</f>
        <v>42409</v>
      </c>
      <c r="D87" s="59"/>
      <c r="E87" s="11">
        <f>C87/D84</f>
        <v>2.0558211504919835E-2</v>
      </c>
      <c r="F87" s="22"/>
      <c r="G87" s="18"/>
    </row>
    <row r="88" spans="1:7" x14ac:dyDescent="0.25">
      <c r="A88" s="58" t="s">
        <v>17</v>
      </c>
      <c r="B88" s="8" t="s">
        <v>97</v>
      </c>
      <c r="C88" s="8">
        <v>187360</v>
      </c>
      <c r="D88" s="59">
        <v>46449565</v>
      </c>
      <c r="E88" s="11">
        <f>C88/D88</f>
        <v>4.0336222739653215E-3</v>
      </c>
      <c r="F88" s="28">
        <v>7359617</v>
      </c>
      <c r="G88" s="18">
        <f t="shared" si="2"/>
        <v>2.5457846515654279E-2</v>
      </c>
    </row>
    <row r="89" spans="1:7" x14ac:dyDescent="0.25">
      <c r="A89" s="58"/>
      <c r="B89" s="8" t="s">
        <v>98</v>
      </c>
      <c r="C89" s="8">
        <v>25364</v>
      </c>
      <c r="D89" s="59"/>
      <c r="E89" s="11">
        <f>C89/D88</f>
        <v>5.4605462935982286E-4</v>
      </c>
      <c r="F89" s="28">
        <v>2726642</v>
      </c>
      <c r="G89" s="18">
        <f t="shared" si="2"/>
        <v>9.3022846416948024E-3</v>
      </c>
    </row>
    <row r="90" spans="1:7" x14ac:dyDescent="0.25">
      <c r="A90" s="58"/>
      <c r="B90" s="8" t="s">
        <v>99</v>
      </c>
      <c r="C90" s="8">
        <v>66384</v>
      </c>
      <c r="D90" s="59"/>
      <c r="E90" s="11">
        <f>C90/D88</f>
        <v>1.429163007231607E-3</v>
      </c>
      <c r="F90" s="28">
        <v>4510193</v>
      </c>
      <c r="G90" s="18">
        <f t="shared" si="2"/>
        <v>1.4718660598338032E-2</v>
      </c>
    </row>
    <row r="91" spans="1:7" x14ac:dyDescent="0.25">
      <c r="A91" s="56" t="s">
        <v>53</v>
      </c>
      <c r="B91" s="59"/>
      <c r="C91" s="8">
        <f>SUM(C88:C90)</f>
        <v>279108</v>
      </c>
      <c r="D91" s="59"/>
      <c r="E91" s="11">
        <f>C91/D88</f>
        <v>6.0088399105567509E-3</v>
      </c>
      <c r="F91" s="22"/>
      <c r="G91" s="18"/>
    </row>
    <row r="92" spans="1:7" ht="14.65" customHeight="1" x14ac:dyDescent="0.25">
      <c r="A92" s="69" t="s">
        <v>24</v>
      </c>
      <c r="B92" s="14" t="s">
        <v>29</v>
      </c>
      <c r="C92" s="8">
        <v>95700</v>
      </c>
      <c r="D92" s="59">
        <v>9747355</v>
      </c>
      <c r="E92" s="11">
        <f>C92/D92</f>
        <v>9.8180480756061509E-3</v>
      </c>
      <c r="F92" s="32">
        <v>974589</v>
      </c>
      <c r="G92" s="18">
        <f t="shared" si="2"/>
        <v>9.8195239223919012E-2</v>
      </c>
    </row>
    <row r="93" spans="1:7" ht="14.65" customHeight="1" x14ac:dyDescent="0.25">
      <c r="A93" s="69"/>
      <c r="B93" s="8" t="s">
        <v>100</v>
      </c>
      <c r="C93" s="8">
        <v>28340</v>
      </c>
      <c r="D93" s="59"/>
      <c r="E93" s="11">
        <f>C93/D92</f>
        <v>2.907455407133525E-3</v>
      </c>
      <c r="F93" s="32">
        <v>636877</v>
      </c>
      <c r="G93" s="18">
        <f t="shared" si="2"/>
        <v>4.4498388228810269E-2</v>
      </c>
    </row>
    <row r="94" spans="1:7" x14ac:dyDescent="0.25">
      <c r="A94" s="69"/>
      <c r="B94" s="8" t="s">
        <v>101</v>
      </c>
      <c r="C94" s="8">
        <v>4535</v>
      </c>
      <c r="D94" s="59"/>
      <c r="E94" s="11">
        <f>C94/D92</f>
        <v>4.6525442030171261E-4</v>
      </c>
      <c r="F94" s="32">
        <v>698770</v>
      </c>
      <c r="G94" s="18">
        <f t="shared" si="2"/>
        <v>6.4899752422113138E-3</v>
      </c>
    </row>
    <row r="95" spans="1:7" x14ac:dyDescent="0.25">
      <c r="A95" s="69" t="s">
        <v>151</v>
      </c>
      <c r="B95" s="71"/>
      <c r="C95" s="8">
        <f>SUM(C92:C94)</f>
        <v>128575</v>
      </c>
      <c r="D95" s="59"/>
      <c r="E95" s="11">
        <f>C95/D92</f>
        <v>1.3190757903041389E-2</v>
      </c>
      <c r="F95" s="22"/>
      <c r="G95" s="18"/>
    </row>
    <row r="96" spans="1:7" x14ac:dyDescent="0.25">
      <c r="A96" s="50" t="s">
        <v>25</v>
      </c>
      <c r="B96" s="8" t="s">
        <v>102</v>
      </c>
      <c r="C96" s="8">
        <v>125500</v>
      </c>
      <c r="D96" s="53">
        <v>64875165</v>
      </c>
      <c r="E96" s="11">
        <f>C96/D96</f>
        <v>1.9344844826213543E-3</v>
      </c>
      <c r="F96" s="28">
        <v>594553</v>
      </c>
      <c r="G96" s="18">
        <f t="shared" si="2"/>
        <v>0.21108294802986446</v>
      </c>
    </row>
    <row r="97" spans="1:7" x14ac:dyDescent="0.25">
      <c r="A97" s="51"/>
      <c r="B97" s="8" t="s">
        <v>103</v>
      </c>
      <c r="C97" s="8">
        <v>99200</v>
      </c>
      <c r="D97" s="54"/>
      <c r="E97" s="11">
        <f>C97/D96</f>
        <v>1.5290905233150468E-3</v>
      </c>
      <c r="F97" s="28">
        <v>3367284</v>
      </c>
      <c r="G97" s="18">
        <f t="shared" si="2"/>
        <v>2.9459944572539767E-2</v>
      </c>
    </row>
    <row r="98" spans="1:7" x14ac:dyDescent="0.25">
      <c r="A98" s="51"/>
      <c r="B98" s="8" t="s">
        <v>104</v>
      </c>
      <c r="C98" s="8">
        <v>23600</v>
      </c>
      <c r="D98" s="54"/>
      <c r="E98" s="11">
        <f>C98/D96</f>
        <v>3.6377556804672483E-4</v>
      </c>
      <c r="F98" s="22"/>
      <c r="G98" s="18"/>
    </row>
    <row r="99" spans="1:7" x14ac:dyDescent="0.25">
      <c r="A99" s="51"/>
      <c r="B99" s="8" t="s">
        <v>105</v>
      </c>
      <c r="C99" s="8">
        <v>39400</v>
      </c>
      <c r="D99" s="54"/>
      <c r="E99" s="11">
        <f>C99/D96</f>
        <v>6.0732022801021006E-4</v>
      </c>
      <c r="F99" s="28">
        <v>1881306</v>
      </c>
      <c r="G99" s="18">
        <f t="shared" si="2"/>
        <v>2.0942898178180475E-2</v>
      </c>
    </row>
    <row r="100" spans="1:7" x14ac:dyDescent="0.25">
      <c r="A100" s="51"/>
      <c r="B100" s="8" t="s">
        <v>106</v>
      </c>
      <c r="C100" s="8">
        <v>124000</v>
      </c>
      <c r="D100" s="54"/>
      <c r="E100" s="11">
        <f>C100/D96</f>
        <v>1.9113631541438083E-3</v>
      </c>
      <c r="F100" s="28">
        <v>1512809</v>
      </c>
      <c r="G100" s="18">
        <f t="shared" si="2"/>
        <v>8.1966725475588795E-2</v>
      </c>
    </row>
    <row r="101" spans="1:7" x14ac:dyDescent="0.25">
      <c r="A101" s="51"/>
      <c r="B101" s="8" t="s">
        <v>107</v>
      </c>
      <c r="C101" s="8">
        <v>540000</v>
      </c>
      <c r="D101" s="54"/>
      <c r="E101" s="11">
        <f>C101/D96</f>
        <v>8.3236782519165841E-3</v>
      </c>
      <c r="F101" s="28">
        <v>2347255</v>
      </c>
      <c r="G101" s="18">
        <f t="shared" si="2"/>
        <v>0.23005595898187459</v>
      </c>
    </row>
    <row r="102" spans="1:7" x14ac:dyDescent="0.25">
      <c r="A102" s="52"/>
      <c r="B102" s="24" t="s">
        <v>76</v>
      </c>
      <c r="C102" s="9"/>
      <c r="D102" s="55"/>
      <c r="E102" s="23"/>
      <c r="F102" s="28">
        <v>5248533</v>
      </c>
      <c r="G102" s="18"/>
    </row>
    <row r="103" spans="1:7" ht="15.75" thickBot="1" x14ac:dyDescent="0.3">
      <c r="A103" s="60" t="s">
        <v>54</v>
      </c>
      <c r="B103" s="61"/>
      <c r="C103" s="4">
        <f>SUM(C96:C101)</f>
        <v>951700</v>
      </c>
      <c r="D103" s="4"/>
      <c r="E103" s="12">
        <f>C103/D96</f>
        <v>1.4669712208053728E-2</v>
      </c>
      <c r="F103" s="26"/>
      <c r="G103" s="19"/>
    </row>
    <row r="104" spans="1:7" ht="15.75" thickTop="1" x14ac:dyDescent="0.25">
      <c r="A104" s="7"/>
      <c r="B104" s="7"/>
    </row>
    <row r="105" spans="1:7" x14ac:dyDescent="0.25">
      <c r="A105" s="7"/>
      <c r="B105" s="7"/>
    </row>
    <row r="106" spans="1:7" x14ac:dyDescent="0.25">
      <c r="A106" s="7"/>
      <c r="B106" s="7"/>
    </row>
    <row r="107" spans="1:7" ht="15.75" thickBot="1" x14ac:dyDescent="0.3">
      <c r="A107" s="7"/>
      <c r="B107" s="7"/>
    </row>
    <row r="108" spans="1:7" ht="48.75" customHeight="1" thickTop="1" x14ac:dyDescent="0.25">
      <c r="A108" s="41" t="s">
        <v>86</v>
      </c>
      <c r="B108" s="42" t="s">
        <v>87</v>
      </c>
      <c r="C108" s="43">
        <v>646321</v>
      </c>
      <c r="D108" s="43">
        <v>7078110</v>
      </c>
      <c r="E108" s="44">
        <f>C108/D108</f>
        <v>9.1312652671405217E-2</v>
      </c>
      <c r="F108" s="45">
        <v>1823147</v>
      </c>
      <c r="G108" s="46">
        <f>C108/F108</f>
        <v>0.35450844062491943</v>
      </c>
    </row>
    <row r="109" spans="1:7" x14ac:dyDescent="0.25">
      <c r="A109" s="67" t="s">
        <v>58</v>
      </c>
      <c r="B109" s="37" t="s">
        <v>59</v>
      </c>
      <c r="C109" s="34">
        <v>54931</v>
      </c>
      <c r="D109" s="62">
        <v>614249</v>
      </c>
      <c r="E109" s="11">
        <f>C109/D109</f>
        <v>8.9427903016529128E-2</v>
      </c>
      <c r="F109" s="38">
        <v>158490</v>
      </c>
      <c r="G109" s="18">
        <f>C109/F109</f>
        <v>0.3465896902012745</v>
      </c>
    </row>
    <row r="110" spans="1:7" x14ac:dyDescent="0.25">
      <c r="A110" s="67"/>
      <c r="B110" s="37" t="s">
        <v>60</v>
      </c>
      <c r="C110" s="34">
        <v>6500</v>
      </c>
      <c r="D110" s="62"/>
      <c r="E110" s="11">
        <f>C110/D109</f>
        <v>1.0582027809569083E-2</v>
      </c>
      <c r="F110" s="70">
        <v>77784</v>
      </c>
      <c r="G110" s="18">
        <f>(C110+C111)/F110</f>
        <v>0.17072919880695259</v>
      </c>
    </row>
    <row r="111" spans="1:7" x14ac:dyDescent="0.25">
      <c r="A111" s="67"/>
      <c r="B111" s="36" t="s">
        <v>61</v>
      </c>
      <c r="C111" s="34">
        <v>6780</v>
      </c>
      <c r="D111" s="62"/>
      <c r="E111" s="11">
        <f>C111/D109</f>
        <v>1.1037869007519751E-2</v>
      </c>
      <c r="F111" s="70"/>
      <c r="G111" s="18"/>
    </row>
    <row r="112" spans="1:7" x14ac:dyDescent="0.25">
      <c r="A112" s="67"/>
      <c r="B112" s="36" t="s">
        <v>62</v>
      </c>
      <c r="C112" s="34">
        <v>8754</v>
      </c>
      <c r="D112" s="62"/>
      <c r="E112" s="11">
        <f>C112/D109</f>
        <v>1.4251549453071962E-2</v>
      </c>
      <c r="F112" s="38"/>
      <c r="G112" s="18"/>
    </row>
    <row r="113" spans="1:7" x14ac:dyDescent="0.25">
      <c r="A113" s="67"/>
      <c r="B113" s="36" t="s">
        <v>63</v>
      </c>
      <c r="C113" s="34">
        <v>5306</v>
      </c>
      <c r="D113" s="62"/>
      <c r="E113" s="11">
        <f>C113/D109</f>
        <v>8.6381907011651628E-3</v>
      </c>
      <c r="F113" s="38"/>
      <c r="G113" s="18"/>
    </row>
    <row r="114" spans="1:7" x14ac:dyDescent="0.25">
      <c r="A114" s="67" t="s">
        <v>58</v>
      </c>
      <c r="B114" s="68"/>
      <c r="C114" s="34">
        <f>SUM(C109:C113)</f>
        <v>82271</v>
      </c>
      <c r="D114" s="62"/>
      <c r="E114" s="11">
        <f>C114/D109</f>
        <v>0.1339375399878551</v>
      </c>
      <c r="F114" s="38"/>
      <c r="G114" s="18"/>
    </row>
    <row r="115" spans="1:7" x14ac:dyDescent="0.25">
      <c r="A115" s="56" t="s">
        <v>64</v>
      </c>
      <c r="B115" s="36" t="s">
        <v>65</v>
      </c>
      <c r="C115" s="34">
        <v>200000</v>
      </c>
      <c r="D115" s="62">
        <v>3849891</v>
      </c>
      <c r="E115" s="11">
        <f>C115/D115</f>
        <v>5.1949522726747327E-2</v>
      </c>
      <c r="F115" s="38">
        <v>281754</v>
      </c>
      <c r="G115" s="18">
        <f t="shared" ref="G115:G124" si="3">C115/F115</f>
        <v>0.7098390794806817</v>
      </c>
    </row>
    <row r="116" spans="1:7" x14ac:dyDescent="0.25">
      <c r="A116" s="56"/>
      <c r="B116" s="36" t="s">
        <v>66</v>
      </c>
      <c r="C116" s="34">
        <v>180000</v>
      </c>
      <c r="D116" s="59"/>
      <c r="E116" s="11">
        <f>C116/D115</f>
        <v>4.6754570454072594E-2</v>
      </c>
      <c r="F116" s="38">
        <v>265593</v>
      </c>
      <c r="G116" s="18">
        <f t="shared" si="3"/>
        <v>0.67772870519930872</v>
      </c>
    </row>
    <row r="117" spans="1:7" x14ac:dyDescent="0.25">
      <c r="A117" s="56"/>
      <c r="B117" s="36" t="s">
        <v>68</v>
      </c>
      <c r="C117" s="34">
        <v>40000</v>
      </c>
      <c r="D117" s="59"/>
      <c r="E117" s="11">
        <f>C117/D115</f>
        <v>1.0389904545349465E-2</v>
      </c>
      <c r="F117" s="38">
        <v>149872</v>
      </c>
      <c r="G117" s="18">
        <f t="shared" si="3"/>
        <v>0.26689441656880536</v>
      </c>
    </row>
    <row r="118" spans="1:7" x14ac:dyDescent="0.25">
      <c r="A118" s="56"/>
      <c r="B118" s="36" t="s">
        <v>67</v>
      </c>
      <c r="C118" s="34">
        <v>15000</v>
      </c>
      <c r="D118" s="59"/>
      <c r="E118" s="11">
        <f>C118/D115</f>
        <v>3.8962142045060495E-3</v>
      </c>
      <c r="F118" s="38"/>
      <c r="G118" s="18"/>
    </row>
    <row r="119" spans="1:7" x14ac:dyDescent="0.25">
      <c r="A119" s="56"/>
      <c r="B119" s="36" t="s">
        <v>69</v>
      </c>
      <c r="C119" s="34">
        <v>65000</v>
      </c>
      <c r="D119" s="59"/>
      <c r="E119" s="11">
        <f>C119/D115</f>
        <v>1.6883594886192881E-2</v>
      </c>
      <c r="F119" s="38">
        <v>162414</v>
      </c>
      <c r="G119" s="18">
        <f t="shared" si="3"/>
        <v>0.40021180440109844</v>
      </c>
    </row>
    <row r="120" spans="1:7" x14ac:dyDescent="0.25">
      <c r="A120" s="56"/>
      <c r="B120" s="36" t="s">
        <v>70</v>
      </c>
      <c r="C120" s="34">
        <v>39000</v>
      </c>
      <c r="D120" s="59"/>
      <c r="E120" s="11">
        <f>C120/D115</f>
        <v>1.0130156931715728E-2</v>
      </c>
      <c r="F120" s="38"/>
      <c r="G120" s="18"/>
    </row>
    <row r="121" spans="1:7" x14ac:dyDescent="0.25">
      <c r="A121" s="56"/>
      <c r="B121" s="36" t="s">
        <v>71</v>
      </c>
      <c r="C121" s="34">
        <v>5000</v>
      </c>
      <c r="D121" s="59"/>
      <c r="E121" s="11">
        <f>C121/D115</f>
        <v>1.2987380681686832E-3</v>
      </c>
      <c r="F121" s="38"/>
      <c r="G121" s="18"/>
    </row>
    <row r="122" spans="1:7" x14ac:dyDescent="0.25">
      <c r="A122" s="56" t="s">
        <v>64</v>
      </c>
      <c r="B122" s="57"/>
      <c r="C122" s="34">
        <f>SUM(C115:C121)</f>
        <v>544000</v>
      </c>
      <c r="D122" s="34"/>
      <c r="E122" s="11">
        <f>C122/D115</f>
        <v>0.14130270181675272</v>
      </c>
      <c r="F122" s="38"/>
      <c r="G122" s="18"/>
    </row>
    <row r="123" spans="1:7" x14ac:dyDescent="0.25">
      <c r="A123" s="56" t="s">
        <v>72</v>
      </c>
      <c r="B123" s="36" t="s">
        <v>55</v>
      </c>
      <c r="C123" s="34">
        <v>81000</v>
      </c>
      <c r="D123" s="62">
        <v>3057220</v>
      </c>
      <c r="E123" s="11">
        <f>C123/D123</f>
        <v>2.6494658545999306E-2</v>
      </c>
      <c r="F123" s="38">
        <v>764791</v>
      </c>
      <c r="G123" s="18">
        <f t="shared" si="3"/>
        <v>0.10591128818200005</v>
      </c>
    </row>
    <row r="124" spans="1:7" x14ac:dyDescent="0.25">
      <c r="A124" s="58"/>
      <c r="B124" s="36" t="s">
        <v>73</v>
      </c>
      <c r="C124" s="34">
        <v>113200</v>
      </c>
      <c r="D124" s="62"/>
      <c r="E124" s="11">
        <f>C124/D123</f>
        <v>3.7027103054408907E-2</v>
      </c>
      <c r="F124" s="38">
        <v>456481</v>
      </c>
      <c r="G124" s="18">
        <f t="shared" si="3"/>
        <v>0.24798403438478273</v>
      </c>
    </row>
    <row r="125" spans="1:7" ht="15.75" thickBot="1" x14ac:dyDescent="0.3">
      <c r="A125" s="60" t="s">
        <v>72</v>
      </c>
      <c r="B125" s="61"/>
      <c r="C125" s="35">
        <f>SUM(C123:C124)</f>
        <v>194200</v>
      </c>
      <c r="D125" s="63"/>
      <c r="E125" s="12">
        <f>C125/D123</f>
        <v>6.3521761600408219E-2</v>
      </c>
      <c r="F125" s="26"/>
      <c r="G125" s="19"/>
    </row>
    <row r="126" spans="1:7" ht="15.75" thickTop="1" x14ac:dyDescent="0.25"/>
  </sheetData>
  <mergeCells count="86">
    <mergeCell ref="A21:B21"/>
    <mergeCell ref="F110:F111"/>
    <mergeCell ref="A91:B91"/>
    <mergeCell ref="A95:B95"/>
    <mergeCell ref="A103:B103"/>
    <mergeCell ref="A74:B74"/>
    <mergeCell ref="A77:B77"/>
    <mergeCell ref="A80:B80"/>
    <mergeCell ref="A83:B83"/>
    <mergeCell ref="A87:B87"/>
    <mergeCell ref="A88:A90"/>
    <mergeCell ref="A75:A76"/>
    <mergeCell ref="A78:A79"/>
    <mergeCell ref="A81:A82"/>
    <mergeCell ref="D88:D91"/>
    <mergeCell ref="D92:D95"/>
    <mergeCell ref="A49:A51"/>
    <mergeCell ref="A53:A54"/>
    <mergeCell ref="A39:A44"/>
    <mergeCell ref="A67:B67"/>
    <mergeCell ref="D53:D55"/>
    <mergeCell ref="D56:D60"/>
    <mergeCell ref="A71:B71"/>
    <mergeCell ref="D72:D74"/>
    <mergeCell ref="D68:D71"/>
    <mergeCell ref="A68:A70"/>
    <mergeCell ref="A56:A59"/>
    <mergeCell ref="D75:D77"/>
    <mergeCell ref="A55:B55"/>
    <mergeCell ref="A25:B25"/>
    <mergeCell ref="A30:B30"/>
    <mergeCell ref="A38:B38"/>
    <mergeCell ref="A45:B45"/>
    <mergeCell ref="A48:B48"/>
    <mergeCell ref="A46:A47"/>
    <mergeCell ref="D39:D45"/>
    <mergeCell ref="D46:D48"/>
    <mergeCell ref="D49:D52"/>
    <mergeCell ref="A33:B33"/>
    <mergeCell ref="A52:B52"/>
    <mergeCell ref="D2:D7"/>
    <mergeCell ref="D8:D12"/>
    <mergeCell ref="D13:D15"/>
    <mergeCell ref="D16:D18"/>
    <mergeCell ref="D19:D21"/>
    <mergeCell ref="A2:A6"/>
    <mergeCell ref="A8:A11"/>
    <mergeCell ref="A13:A14"/>
    <mergeCell ref="A16:A17"/>
    <mergeCell ref="A19:A20"/>
    <mergeCell ref="A7:B7"/>
    <mergeCell ref="A12:B12"/>
    <mergeCell ref="A15:B15"/>
    <mergeCell ref="A18:B18"/>
    <mergeCell ref="A125:B125"/>
    <mergeCell ref="D109:D114"/>
    <mergeCell ref="D123:D125"/>
    <mergeCell ref="D31:D33"/>
    <mergeCell ref="D61:D63"/>
    <mergeCell ref="D64:D67"/>
    <mergeCell ref="A109:A113"/>
    <mergeCell ref="A115:A121"/>
    <mergeCell ref="A123:A124"/>
    <mergeCell ref="D115:D121"/>
    <mergeCell ref="A114:B114"/>
    <mergeCell ref="A122:B122"/>
    <mergeCell ref="A60:B60"/>
    <mergeCell ref="A84:A86"/>
    <mergeCell ref="A92:A94"/>
    <mergeCell ref="A64:A66"/>
    <mergeCell ref="H22:H24"/>
    <mergeCell ref="A96:A102"/>
    <mergeCell ref="D96:D102"/>
    <mergeCell ref="A31:A32"/>
    <mergeCell ref="A61:A62"/>
    <mergeCell ref="A63:B63"/>
    <mergeCell ref="A72:A73"/>
    <mergeCell ref="A22:A24"/>
    <mergeCell ref="A26:A29"/>
    <mergeCell ref="A34:A37"/>
    <mergeCell ref="D78:D80"/>
    <mergeCell ref="D81:D83"/>
    <mergeCell ref="D84:D87"/>
    <mergeCell ref="D22:D25"/>
    <mergeCell ref="D26:D30"/>
    <mergeCell ref="D34:D3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Predrag Rajić</cp:lastModifiedBy>
  <dcterms:created xsi:type="dcterms:W3CDTF">2019-06-19T08:01:31Z</dcterms:created>
  <dcterms:modified xsi:type="dcterms:W3CDTF">2019-12-06T15:24:26Z</dcterms:modified>
</cp:coreProperties>
</file>